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入力用様式（関数あり）" sheetId="10" r:id="rId1"/>
  </sheets>
  <definedNames>
    <definedName name="_xlnm.Print_Area" localSheetId="0">'入力用様式（関数あり）'!$A$1:$AI$66</definedName>
    <definedName name="_xlnm.Print_Titles" localSheetId="0">'入力用様式（関数あり）'!$11:$11</definedName>
  </definedNames>
  <calcPr calcId="152511"/>
</workbook>
</file>

<file path=xl/calcChain.xml><?xml version="1.0" encoding="utf-8"?>
<calcChain xmlns="http://schemas.openxmlformats.org/spreadsheetml/2006/main">
  <c r="AA1" i="10" l="1"/>
  <c r="AC1" i="10"/>
  <c r="AG21" i="10"/>
  <c r="AK21" i="10"/>
  <c r="AE1" i="10" s="1"/>
  <c r="C22" i="10"/>
  <c r="AG22" i="10"/>
  <c r="AK22" i="10"/>
  <c r="AL22" i="10"/>
  <c r="AG23" i="10"/>
  <c r="AL23" i="10"/>
  <c r="AG24" i="10"/>
  <c r="AL24" i="10"/>
  <c r="AK25" i="10"/>
  <c r="AL25" i="10"/>
  <c r="AL27" i="10"/>
  <c r="AL28" i="10"/>
  <c r="AK31" i="10"/>
  <c r="AL31" i="10"/>
  <c r="AL32" i="10"/>
  <c r="C33" i="10"/>
  <c r="AG33" i="10"/>
  <c r="AK33" i="10"/>
  <c r="AL33" i="10"/>
  <c r="C34" i="10"/>
  <c r="AG34" i="10"/>
  <c r="AD39" i="10" s="1"/>
  <c r="AK39" i="10" s="1"/>
  <c r="AL34" i="10"/>
  <c r="C35" i="10"/>
  <c r="AG35" i="10"/>
  <c r="AL35" i="10"/>
  <c r="C36" i="10"/>
  <c r="F36" i="10"/>
  <c r="AK36" i="10"/>
  <c r="AL36" i="10"/>
  <c r="F37" i="10"/>
  <c r="F38" i="10"/>
  <c r="U38" i="10"/>
  <c r="AL38" i="10"/>
  <c r="F39" i="10"/>
  <c r="J39" i="10"/>
  <c r="U39" i="10"/>
  <c r="AL39" i="10"/>
  <c r="F40" i="10"/>
  <c r="K40" i="10"/>
  <c r="AK42" i="10"/>
  <c r="AL42" i="10"/>
  <c r="AL43" i="10"/>
  <c r="C44" i="10"/>
  <c r="AG44" i="10"/>
  <c r="AK44" i="10"/>
  <c r="AL44" i="10"/>
  <c r="C45" i="10"/>
  <c r="AG45" i="10"/>
  <c r="AD50" i="10" s="1"/>
  <c r="AK50" i="10" s="1"/>
  <c r="AK45" i="10" s="1"/>
  <c r="AE60" i="10" s="1"/>
  <c r="AL45" i="10"/>
  <c r="C46" i="10"/>
  <c r="AG46" i="10"/>
  <c r="AL46" i="10"/>
  <c r="C47" i="10"/>
  <c r="F47" i="10"/>
  <c r="AK47" i="10"/>
  <c r="AL47" i="10"/>
  <c r="F48" i="10"/>
  <c r="F49" i="10"/>
  <c r="U49" i="10"/>
  <c r="AD49" i="10"/>
  <c r="AL49" i="10"/>
  <c r="F50" i="10"/>
  <c r="J50" i="10"/>
  <c r="U50" i="10"/>
  <c r="AL50" i="10"/>
  <c r="F51" i="10"/>
  <c r="K51" i="10"/>
  <c r="AK53" i="10"/>
  <c r="AL53" i="10"/>
  <c r="AL54" i="10"/>
  <c r="AK60" i="10"/>
  <c r="AK8" i="10" l="1"/>
  <c r="AI1" i="10" s="1"/>
  <c r="AD28" i="10"/>
  <c r="AK28" i="10" s="1"/>
  <c r="AK24" i="10" s="1"/>
  <c r="AD38" i="10"/>
  <c r="AK62" i="10"/>
  <c r="AD27" i="10"/>
  <c r="AK34" i="10"/>
  <c r="U60" i="10" s="1"/>
  <c r="AK35" i="10"/>
  <c r="AK38" i="10"/>
  <c r="P60" i="10" s="1"/>
  <c r="AK49" i="10"/>
  <c r="Z60" i="10" s="1"/>
  <c r="AK46" i="10"/>
  <c r="AK27" i="10" l="1"/>
  <c r="F60" i="10" s="1"/>
  <c r="AK23" i="10"/>
  <c r="AK7" i="10" s="1"/>
  <c r="AG1" i="10" s="1"/>
  <c r="AK6" i="10"/>
  <c r="AK4" i="10"/>
  <c r="AK61" i="10"/>
  <c r="AK5" i="10"/>
  <c r="K60" i="10" l="1"/>
  <c r="A65" i="10"/>
</calcChain>
</file>

<file path=xl/sharedStrings.xml><?xml version="1.0" encoding="utf-8"?>
<sst xmlns="http://schemas.openxmlformats.org/spreadsheetml/2006/main" count="103" uniqueCount="89">
  <si>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</si>
  <si>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</si>
  <si>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</si>
  <si>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</si>
  <si>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</si>
  <si>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</si>
  <si>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</si>
  <si>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</si>
  <si>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</si>
  <si>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</si>
  <si>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</si>
  <si>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</si>
  <si>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</si>
  <si>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</si>
  <si>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</si>
  <si>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</si>
  <si>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</si>
  <si>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</si>
  <si>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</si>
  <si>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</si>
  <si>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</si>
  <si>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</si>
  <si>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</si>
  <si>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</si>
  <si>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</si>
  <si>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</si>
  <si>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</si>
  <si>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</si>
  <si>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</si>
  <si>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</si>
  <si>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</si>
  <si>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</si>
  <si>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</si>
  <si>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</si>
  <si>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</si>
  <si>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</si>
  <si>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</si>
  <si>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印</t>
    <rPh sb="0" eb="1">
      <t>イン</t>
    </rPh>
    <phoneticPr fontId="2"/>
  </si>
  <si>
    <t>（</t>
    <phoneticPr fontId="2"/>
  </si>
  <si>
    <t>前期　・　後期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</si>
  <si>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</si>
  <si>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</si>
  <si>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</si>
  <si>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</si>
  <si>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</si>
  <si>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</si>
  <si>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</si>
  <si>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</si>
  <si>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</si>
  <si>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</si>
  <si>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</si>
  <si>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</si>
  <si>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</si>
  <si>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</si>
  <si>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</si>
  <si>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</si>
  <si>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</si>
  <si>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</si>
  <si>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</si>
  <si>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</si>
  <si>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</si>
  <si>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</si>
  <si>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</si>
  <si>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</si>
  <si>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</si>
  <si>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</si>
  <si>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</si>
  <si>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</si>
  <si>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</si>
  <si>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</si>
  <si>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</si>
  <si>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</si>
  <si>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</si>
  <si>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</si>
  <si>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</si>
  <si>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</si>
  <si>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</si>
  <si>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</si>
  <si>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</si>
  <si>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</si>
  <si>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</si>
  <si>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ナラ</t>
    </rPh>
    <rPh sb="51" eb="52">
      <t>ケン</t>
    </rPh>
    <rPh sb="53" eb="55">
      <t>ショカン</t>
    </rPh>
    <rPh sb="57" eb="60">
      <t>ジギョウショ</t>
    </rPh>
    <rPh sb="61" eb="62">
      <t>タイ</t>
    </rPh>
    <rPh sb="64" eb="65">
      <t>サダ</t>
    </rPh>
    <rPh sb="67" eb="69">
      <t>トリアツカイ</t>
    </rPh>
    <rPh sb="69" eb="71">
      <t>ツウチ</t>
    </rPh>
    <rPh sb="76" eb="78">
      <t>セイトウ</t>
    </rPh>
    <rPh sb="78" eb="80">
      <t>リユウ</t>
    </rPh>
    <rPh sb="85" eb="86">
      <t>マタ</t>
    </rPh>
    <rPh sb="89" eb="91">
      <t>ガイトウ</t>
    </rPh>
    <phoneticPr fontId="2"/>
  </si>
  <si>
    <t>←８割超かつ正当理由ⅣorⅤ・Ⅵに該当する場合表示</t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</si>
  <si>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</si>
  <si>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</si>
  <si>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</si>
  <si>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</si>
  <si>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</si>
  <si>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>上牧町長　殿</t>
    <rPh sb="0" eb="2">
      <t>カンマキ</t>
    </rPh>
    <rPh sb="2" eb="3">
      <t>チョウ</t>
    </rPh>
    <rPh sb="3" eb="4">
      <t>チョウ</t>
    </rPh>
    <rPh sb="4" eb="5">
      <t>シチョウ</t>
    </rPh>
    <rPh sb="5" eb="6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</si>
</sst>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&quot;「&quot;@&quot;」を位置付けて給付管理した計画数&quot;"/>
  </numFmts>
  <fonts count="22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22"/>
      <color theme="1"/>
      <name val="メイリオ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7">
    <xf numFmtId="0" fontId="0" fillId="0" borderId="0" xfId="0"/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38" fontId="14" fillId="2" borderId="9" xfId="1" applyFont="1" applyFill="1" applyBorder="1" applyAlignment="1" applyProtection="1">
      <alignment horizontal="center" vertical="center" shrinkToFit="1"/>
    </xf>
    <xf numFmtId="38" fontId="14" fillId="2" borderId="4" xfId="1" applyFont="1" applyFill="1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vertical="center"/>
      <protection locked="0"/>
    </xf>
    <xf numFmtId="38" fontId="0" fillId="0" borderId="41" xfId="0" applyNumberFormat="1" applyBorder="1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38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8" fillId="2" borderId="52" xfId="0" applyFont="1" applyFill="1" applyBorder="1" applyAlignment="1" applyProtection="1">
      <alignment horizontal="center" vertical="center" shrinkToFit="1"/>
    </xf>
    <xf numFmtId="0" fontId="18" fillId="0" borderId="52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4" fillId="2" borderId="13" xfId="1" applyFont="1" applyFill="1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21" fillId="0" borderId="0" xfId="0" applyFont="1" applyFill="1" applyAlignment="1" applyProtection="1">
      <alignment horizontal="center" vertical="center" shrinkToFit="1"/>
      <protection locked="0"/>
    </xf>
    <xf numFmtId="0" fontId="17" fillId="0" borderId="53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/>
    </xf>
    <xf numFmtId="0" fontId="18" fillId="0" borderId="55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0" fillId="0" borderId="30" xfId="0" quotePrefix="1" applyBorder="1" applyAlignment="1" applyProtection="1">
      <alignment horizontal="center" vertical="center"/>
    </xf>
    <xf numFmtId="0" fontId="0" fillId="0" borderId="18" xfId="0" quotePrefix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38" fontId="13" fillId="2" borderId="11" xfId="1" applyFont="1" applyFill="1" applyBorder="1" applyAlignment="1" applyProtection="1">
      <alignment horizontal="center" vertical="center" shrinkToFit="1"/>
    </xf>
    <xf numFmtId="38" fontId="13" fillId="2" borderId="35" xfId="1" applyFont="1" applyFill="1" applyBorder="1" applyAlignment="1" applyProtection="1">
      <alignment horizontal="center" vertical="center" shrinkToFit="1"/>
    </xf>
    <xf numFmtId="0" fontId="0" fillId="0" borderId="29" xfId="0" applyBorder="1" applyAlignment="1" applyProtection="1">
      <alignment vertical="center" textRotation="255" shrinkToFit="1"/>
    </xf>
    <xf numFmtId="0" fontId="0" fillId="0" borderId="31" xfId="0" applyBorder="1" applyAlignment="1" applyProtection="1">
      <alignment vertical="center" textRotation="255" shrinkToFit="1"/>
    </xf>
    <xf numFmtId="0" fontId="0" fillId="0" borderId="37" xfId="0" applyBorder="1" applyAlignment="1" applyProtection="1">
      <alignment vertical="center" textRotation="255" shrinkToFit="1"/>
    </xf>
    <xf numFmtId="0" fontId="0" fillId="0" borderId="21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3" fillId="0" borderId="9" xfId="1" applyFont="1" applyBorder="1" applyAlignment="1" applyProtection="1">
      <alignment horizontal="center" vertical="center" shrinkToFit="1"/>
      <protection locked="0"/>
    </xf>
    <xf numFmtId="38" fontId="13" fillId="0" borderId="8" xfId="1" applyFont="1" applyBorder="1" applyAlignment="1" applyProtection="1">
      <alignment horizontal="center" vertical="center" shrinkToFit="1"/>
      <protection locked="0"/>
    </xf>
    <xf numFmtId="38" fontId="13" fillId="2" borderId="7" xfId="1" applyFont="1" applyFill="1" applyBorder="1" applyAlignment="1" applyProtection="1">
      <alignment horizontal="center" vertical="center" shrinkToFit="1"/>
    </xf>
    <xf numFmtId="38" fontId="13" fillId="2" borderId="36" xfId="1" applyFont="1" applyFill="1" applyBorder="1" applyAlignment="1" applyProtection="1">
      <alignment horizontal="center" vertical="center" shrinkToFit="1"/>
    </xf>
    <xf numFmtId="38" fontId="13" fillId="0" borderId="13" xfId="1" applyFont="1" applyBorder="1" applyAlignment="1" applyProtection="1">
      <alignment horizontal="center" vertical="center" shrinkToFit="1"/>
      <protection locked="0"/>
    </xf>
    <xf numFmtId="38" fontId="13" fillId="0" borderId="12" xfId="1" applyFont="1" applyBorder="1" applyAlignment="1" applyProtection="1">
      <alignment horizontal="center" vertical="center" shrinkToFit="1"/>
      <protection locked="0"/>
    </xf>
    <xf numFmtId="38" fontId="13" fillId="0" borderId="4" xfId="1" applyFont="1" applyBorder="1" applyAlignment="1" applyProtection="1">
      <alignment horizontal="center" vertical="center" shrinkToFit="1"/>
      <protection locked="0"/>
    </xf>
    <xf numFmtId="38" fontId="13" fillId="0" borderId="2" xfId="1" applyFont="1" applyBorder="1" applyAlignment="1" applyProtection="1">
      <alignment horizontal="center" vertical="center" shrinkToFit="1"/>
      <protection locked="0"/>
    </xf>
    <xf numFmtId="38" fontId="13" fillId="2" borderId="5" xfId="1" applyFont="1" applyFill="1" applyBorder="1" applyAlignment="1" applyProtection="1">
      <alignment horizontal="center" vertical="center" shrinkToFit="1"/>
    </xf>
    <xf numFmtId="38" fontId="13" fillId="2" borderId="38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0" fontId="19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vertical="center" shrinkToFit="1"/>
    </xf>
    <xf numFmtId="0" fontId="0" fillId="0" borderId="71" xfId="0" applyBorder="1" applyAlignment="1" applyProtection="1">
      <alignment vertical="center" shrinkToFit="1"/>
    </xf>
    <xf numFmtId="176" fontId="20" fillId="2" borderId="66" xfId="0" applyNumberFormat="1" applyFont="1" applyFill="1" applyBorder="1" applyAlignment="1" applyProtection="1">
      <alignment horizontal="center" vertical="center"/>
    </xf>
    <xf numFmtId="176" fontId="20" fillId="2" borderId="67" xfId="0" applyNumberFormat="1" applyFont="1" applyFill="1" applyBorder="1" applyAlignment="1" applyProtection="1">
      <alignment horizontal="center" vertical="center"/>
    </xf>
    <xf numFmtId="176" fontId="20" fillId="2" borderId="68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15" fillId="0" borderId="15" xfId="0" applyFont="1" applyBorder="1" applyAlignment="1" applyProtection="1">
      <alignment vertical="top" wrapText="1"/>
    </xf>
    <xf numFmtId="0" fontId="15" fillId="0" borderId="16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40" xfId="0" applyFont="1" applyBorder="1" applyAlignment="1" applyProtection="1">
      <alignment vertical="top" wrapText="1"/>
    </xf>
    <xf numFmtId="0" fontId="15" fillId="0" borderId="20" xfId="0" applyFont="1" applyBorder="1" applyAlignment="1" applyProtection="1">
      <alignment vertical="top" wrapText="1"/>
    </xf>
    <xf numFmtId="0" fontId="15" fillId="0" borderId="41" xfId="0" applyFont="1" applyBorder="1" applyAlignment="1" applyProtection="1">
      <alignment vertical="top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0" borderId="39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left" vertical="center" indent="1"/>
      <protection locked="0"/>
    </xf>
    <xf numFmtId="0" fontId="0" fillId="0" borderId="58" xfId="0" applyBorder="1" applyAlignment="1" applyProtection="1">
      <alignment horizontal="left" vertical="center" indent="1"/>
      <protection locked="0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59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0" fillId="0" borderId="59" xfId="0" applyBorder="1" applyAlignment="1" applyProtection="1">
      <alignment horizontal="left" vertical="center" indent="1" shrinkToFit="1"/>
      <protection locked="0"/>
    </xf>
    <xf numFmtId="0" fontId="0" fillId="0" borderId="69" xfId="0" applyBorder="1" applyAlignment="1" applyProtection="1">
      <alignment vertical="center" shrinkToFit="1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176" fontId="20" fillId="2" borderId="65" xfId="0" applyNumberFormat="1" applyFont="1" applyFill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48" xfId="0" applyFont="1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1" xfId="0" applyFont="1" applyFill="1" applyBorder="1" applyAlignment="1" applyProtection="1">
      <alignment horizontal="left" vertical="center" wrapText="1" indent="1"/>
      <protection locked="0"/>
    </xf>
    <xf numFmtId="0" fontId="6" fillId="0" borderId="43" xfId="0" applyFont="1" applyFill="1" applyBorder="1" applyAlignment="1" applyProtection="1">
      <alignment horizontal="left" vertical="center" wrapText="1" indent="1"/>
      <protection locked="0"/>
    </xf>
    <xf numFmtId="0" fontId="6" fillId="0" borderId="45" xfId="0" applyFont="1" applyFill="1" applyBorder="1" applyAlignment="1" applyProtection="1">
      <alignment horizontal="left" vertical="center" wrapText="1" indent="1"/>
      <protection locked="0"/>
    </xf>
    <xf numFmtId="0" fontId="0" fillId="0" borderId="62" xfId="0" applyFont="1" applyBorder="1" applyAlignment="1" applyProtection="1">
      <alignment vertical="center" wrapText="1"/>
    </xf>
    <xf numFmtId="0" fontId="16" fillId="0" borderId="16" xfId="0" applyFont="1" applyBorder="1" applyAlignment="1" applyProtection="1">
      <alignment vertical="center" wrapText="1"/>
    </xf>
    <xf numFmtId="0" fontId="16" fillId="0" borderId="3" xfId="0" applyFont="1" applyBorder="1" applyAlignment="1" applyProtection="1">
      <alignment vertical="center" wrapText="1"/>
    </xf>
    <xf numFmtId="0" fontId="16" fillId="0" borderId="37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21" xfId="0" applyFont="1" applyBorder="1" applyAlignment="1" applyProtection="1">
      <alignment vertical="center" wrapText="1"/>
    </xf>
    <xf numFmtId="0" fontId="16" fillId="0" borderId="42" xfId="0" applyFont="1" applyBorder="1" applyAlignment="1" applyProtection="1">
      <alignment vertical="center" wrapText="1"/>
    </xf>
    <xf numFmtId="0" fontId="16" fillId="0" borderId="43" xfId="0" applyFont="1" applyBorder="1" applyAlignment="1" applyProtection="1">
      <alignment vertical="center" wrapText="1"/>
    </xf>
    <xf numFmtId="0" fontId="16" fillId="0" borderId="44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/>
    </xf>
    <xf numFmtId="0" fontId="0" fillId="2" borderId="72" xfId="0" applyFont="1" applyFill="1" applyBorder="1" applyAlignment="1" applyProtection="1">
      <alignment horizontal="center" vertical="center" wrapText="1" shrinkToFit="1"/>
    </xf>
    <xf numFmtId="0" fontId="0" fillId="2" borderId="73" xfId="0" applyFont="1" applyFill="1" applyBorder="1" applyAlignment="1" applyProtection="1">
      <alignment horizontal="center" vertical="center" wrapText="1" shrinkToFi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0" borderId="73" xfId="0" applyFont="1" applyFill="1" applyBorder="1" applyAlignment="1" applyProtection="1">
      <alignment horizontal="center" vertical="center" wrapText="1" shrinkToFit="1"/>
    </xf>
    <xf numFmtId="0" fontId="0" fillId="0" borderId="74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3">
    <dxf>
      <fill>
        <patternFill patternType="mediumGray"/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5" name="グループ化 4"/>
        <xdr:cNvGrpSpPr/>
      </xdr:nvGrpSpPr>
      <xdr:grpSpPr>
        <a:xfrm>
          <a:off x="118302" y="13491882"/>
          <a:ext cx="6541993" cy="381799"/>
          <a:chOff x="164727" y="51856804"/>
          <a:chExt cx="6562004" cy="367408"/>
        </a:xfrm>
      </xdr:grpSpPr>
      <xdr:sp macro="" textlink="">
        <xdr:nvSpPr>
          <xdr:cNvPr id="2" name="正方形/長方形 1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4" name="テキスト ボックス 3"/>
        <xdr:cNvSpPr txBox="1"/>
      </xdr:nvSpPr>
      <xdr:spPr>
        <a:xfrm>
          <a:off x="188567" y="77320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123825</xdr:rowOff>
        </xdr:from>
        <xdr:to>
          <xdr:col>2</xdr:col>
          <xdr:colOff>142875</xdr:colOff>
          <xdr:row>31</xdr:row>
          <xdr:rowOff>104775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38" name="グループ化 37"/>
        <xdr:cNvGrpSpPr/>
      </xdr:nvGrpSpPr>
      <xdr:grpSpPr>
        <a:xfrm>
          <a:off x="6701118" y="13818405"/>
          <a:ext cx="2319617" cy="289770"/>
          <a:chOff x="6463401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4" name="Option Button 18" hidden="1">
                <a:extLst>
                  <a:ext uri="{63B3BB69-23CF-44E3-9099-C40C66FF867C}">
                    <a14:compatExt spid="_x0000_s14354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5" name="Option Button 19" hidden="1">
                <a:extLst>
                  <a:ext uri="{63B3BB69-23CF-44E3-9099-C40C66FF867C}">
                    <a14:compatExt spid="_x0000_s14355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6" name="Group Box 20" hidden="1">
                <a:extLst>
                  <a:ext uri="{63B3BB69-23CF-44E3-9099-C40C66FF867C}">
                    <a14:compatExt spid="_x0000_s14356"/>
                  </a:ext>
                </a:extLst>
              </xdr:cNvPr>
              <xdr:cNvSpPr/>
            </xdr:nvSpPr>
            <xdr:spPr bwMode="auto">
              <a:xfrm>
                <a:off x="6463401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42" name="テキスト ボックス 41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44" name="テキスト ボックス 43"/>
        <xdr:cNvSpPr txBox="1"/>
      </xdr:nvSpPr>
      <xdr:spPr>
        <a:xfrm>
          <a:off x="127995" y="53335917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45" name="グループ化 44"/>
        <xdr:cNvGrpSpPr/>
      </xdr:nvGrpSpPr>
      <xdr:grpSpPr>
        <a:xfrm>
          <a:off x="6674704" y="15141988"/>
          <a:ext cx="2346031" cy="310924"/>
          <a:chOff x="6436191" y="53906682"/>
          <a:chExt cx="2477860" cy="38553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7" name="Option Button 21" hidden="1">
                <a:extLst>
                  <a:ext uri="{63B3BB69-23CF-44E3-9099-C40C66FF867C}">
                    <a14:compatExt spid="_x0000_s14357"/>
                  </a:ext>
                </a:extLst>
              </xdr:cNvPr>
              <xdr:cNvSpPr/>
            </xdr:nvSpPr>
            <xdr:spPr bwMode="auto">
              <a:xfrm>
                <a:off x="6682468" y="54028048"/>
                <a:ext cx="843643" cy="18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8" name="Option Button 22" hidden="1">
                <a:extLst>
                  <a:ext uri="{63B3BB69-23CF-44E3-9099-C40C66FF867C}">
                    <a14:compatExt spid="_x0000_s14358"/>
                  </a:ext>
                </a:extLst>
              </xdr:cNvPr>
              <xdr:cNvSpPr/>
            </xdr:nvSpPr>
            <xdr:spPr bwMode="auto">
              <a:xfrm>
                <a:off x="7659460" y="54032606"/>
                <a:ext cx="785133" cy="2068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9" name="Group Box 23" hidden="1">
                <a:extLst>
                  <a:ext uri="{63B3BB69-23CF-44E3-9099-C40C66FF867C}">
                    <a14:compatExt spid="_x0000_s14359"/>
                  </a:ext>
                </a:extLst>
              </xdr:cNvPr>
              <xdr:cNvSpPr/>
            </xdr:nvSpPr>
            <xdr:spPr bwMode="auto">
              <a:xfrm>
                <a:off x="6436191" y="53965647"/>
                <a:ext cx="2477860" cy="32656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50" name="テキスト ボックス 49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57" name="テキスト ボックス 56"/>
        <xdr:cNvSpPr txBox="1"/>
      </xdr:nvSpPr>
      <xdr:spPr>
        <a:xfrm>
          <a:off x="188567" y="16267776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123825</xdr:rowOff>
        </xdr:from>
        <xdr:to>
          <xdr:col>2</xdr:col>
          <xdr:colOff>142875</xdr:colOff>
          <xdr:row>42</xdr:row>
          <xdr:rowOff>104775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67" name="テキスト ボックス 66"/>
        <xdr:cNvSpPr txBox="1"/>
      </xdr:nvSpPr>
      <xdr:spPr>
        <a:xfrm>
          <a:off x="188567" y="2953474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123825</xdr:rowOff>
        </xdr:from>
        <xdr:to>
          <xdr:col>2</xdr:col>
          <xdr:colOff>142875</xdr:colOff>
          <xdr:row>53</xdr:row>
          <xdr:rowOff>104775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6" name="テキスト ボックス 5"/>
        <xdr:cNvSpPr txBox="1"/>
      </xdr:nvSpPr>
      <xdr:spPr>
        <a:xfrm>
          <a:off x="9356912" y="2342029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69"/>
  <sheetViews>
    <sheetView tabSelected="1" view="pageBreakPreview" zoomScale="85" zoomScaleNormal="70" zoomScaleSheetLayoutView="85" workbookViewId="0">
      <selection activeCell="J27" sqref="J27:T27"/>
    </sheetView>
  </sheetViews>
  <sheetFormatPr defaultColWidth="3" defaultRowHeight="18.75" x14ac:dyDescent="0.45"/>
  <cols>
    <col min="1" max="36" width="3" style="9"/>
    <col min="37" max="37" width="8.21875" style="9" hidden="1" customWidth="1"/>
    <col min="38" max="39" width="44.6640625" style="9" hidden="1" customWidth="1"/>
    <col min="40" max="16384" width="3" style="9"/>
  </cols>
  <sheetData>
    <row r="1" spans="1:38" s="15" customFormat="1" x14ac:dyDescent="0.45">
      <c r="A1" s="14" t="s">
        <v>49</v>
      </c>
      <c r="V1" s="36" t="s">
        <v>57</v>
      </c>
      <c r="W1" s="37"/>
      <c r="X1" s="37"/>
      <c r="Y1" s="38"/>
      <c r="Z1" s="16" t="s">
        <v>52</v>
      </c>
      <c r="AA1" s="17" t="str">
        <f>IF(AK58=1,"○","")</f>
        <v/>
      </c>
      <c r="AB1" s="16" t="s">
        <v>53</v>
      </c>
      <c r="AC1" s="17" t="str">
        <f>IF(AK64=1,"○","")</f>
        <v/>
      </c>
      <c r="AD1" s="16" t="s">
        <v>54</v>
      </c>
      <c r="AE1" s="17" t="str">
        <f>IF(AK21=1,"○","")</f>
        <v/>
      </c>
      <c r="AF1" s="16" t="s">
        <v>55</v>
      </c>
      <c r="AG1" s="17" t="str">
        <f>IF(AK7&gt;0,"○","")</f>
        <v/>
      </c>
      <c r="AH1" s="16" t="s">
        <v>56</v>
      </c>
      <c r="AI1" s="17" t="str">
        <f>IF(AK8&gt;0,"○","")</f>
        <v/>
      </c>
    </row>
    <row r="2" spans="1:38" ht="9.75" customHeight="1" x14ac:dyDescent="0.45">
      <c r="AK2" s="11"/>
    </row>
    <row r="3" spans="1:38" ht="24.75" x14ac:dyDescent="0.4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</row>
    <row r="4" spans="1:38" x14ac:dyDescent="0.45">
      <c r="A4" s="3" t="s">
        <v>88</v>
      </c>
      <c r="Y4" s="9" t="s">
        <v>1</v>
      </c>
      <c r="AA4" s="40"/>
      <c r="AB4" s="40"/>
      <c r="AC4" s="9" t="s">
        <v>2</v>
      </c>
      <c r="AD4" s="40"/>
      <c r="AE4" s="40"/>
      <c r="AF4" s="9" t="s">
        <v>3</v>
      </c>
      <c r="AG4" s="40"/>
      <c r="AH4" s="40"/>
      <c r="AI4" s="9" t="s">
        <v>4</v>
      </c>
      <c r="AK4" s="11">
        <f>COUNTIF($AK$22:$AK$54,"未入力")</f>
        <v>3</v>
      </c>
      <c r="AL4" s="9" t="s">
        <v>63</v>
      </c>
    </row>
    <row r="5" spans="1:38" x14ac:dyDescent="0.45">
      <c r="R5" s="41" t="s">
        <v>33</v>
      </c>
      <c r="S5" s="41"/>
      <c r="T5" s="41"/>
      <c r="U5" s="41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K5" s="11">
        <f>COUNTIF($AK$22:$AK$54,"未利用")</f>
        <v>0</v>
      </c>
      <c r="AL5" s="9" t="s">
        <v>64</v>
      </c>
    </row>
    <row r="6" spans="1:38" x14ac:dyDescent="0.45">
      <c r="R6" s="41"/>
      <c r="S6" s="41"/>
      <c r="T6" s="41"/>
      <c r="U6" s="41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K6" s="11">
        <f>COUNTIF($AK$22:$AK$54,"対象外")</f>
        <v>0</v>
      </c>
      <c r="AL6" s="9" t="s">
        <v>65</v>
      </c>
    </row>
    <row r="7" spans="1:38" x14ac:dyDescent="0.45">
      <c r="O7" s="9" t="s">
        <v>5</v>
      </c>
      <c r="R7" s="41" t="s">
        <v>6</v>
      </c>
      <c r="S7" s="41"/>
      <c r="T7" s="41"/>
      <c r="U7" s="41"/>
      <c r="V7" s="43"/>
      <c r="W7" s="43"/>
      <c r="X7" s="43"/>
      <c r="Y7" s="43"/>
      <c r="Z7" s="43"/>
      <c r="AA7" s="43"/>
      <c r="AB7" s="43"/>
      <c r="AC7" s="43"/>
      <c r="AD7" s="43"/>
      <c r="AE7" s="43"/>
      <c r="AK7" s="11">
        <f>COUNTIF($AK$22:$AK$54,"正当理由Ⅳ")</f>
        <v>0</v>
      </c>
      <c r="AL7" s="9" t="s">
        <v>66</v>
      </c>
    </row>
    <row r="8" spans="1:38" x14ac:dyDescent="0.45">
      <c r="R8" s="41"/>
      <c r="S8" s="41"/>
      <c r="T8" s="41"/>
      <c r="U8" s="41"/>
      <c r="V8" s="43"/>
      <c r="W8" s="43"/>
      <c r="X8" s="43"/>
      <c r="Y8" s="43"/>
      <c r="Z8" s="43"/>
      <c r="AA8" s="43"/>
      <c r="AB8" s="43"/>
      <c r="AC8" s="43"/>
      <c r="AD8" s="43"/>
      <c r="AE8" s="43"/>
      <c r="AG8" s="44" t="s">
        <v>37</v>
      </c>
      <c r="AH8" s="45"/>
      <c r="AK8" s="12">
        <f>SUM(AG24,AG35,AG46)</f>
        <v>0</v>
      </c>
      <c r="AL8" s="9" t="s">
        <v>67</v>
      </c>
    </row>
    <row r="9" spans="1:38" ht="19.5" customHeight="1" x14ac:dyDescent="0.45">
      <c r="R9" s="41" t="s">
        <v>7</v>
      </c>
      <c r="S9" s="41"/>
      <c r="T9" s="41"/>
      <c r="U9" s="41"/>
      <c r="V9" s="46"/>
      <c r="W9" s="46"/>
      <c r="X9" s="46"/>
      <c r="Y9" s="46"/>
      <c r="Z9" s="46"/>
      <c r="AA9" s="46"/>
      <c r="AB9" s="46"/>
      <c r="AC9" s="46"/>
      <c r="AD9" s="46"/>
      <c r="AE9" s="46"/>
      <c r="AG9" s="45"/>
      <c r="AH9" s="45"/>
    </row>
    <row r="10" spans="1:38" ht="19.5" customHeight="1" thickBot="1" x14ac:dyDescent="0.5">
      <c r="R10" s="18"/>
      <c r="S10" s="18"/>
      <c r="T10" s="18"/>
      <c r="U10" s="18"/>
      <c r="AF10" s="19"/>
      <c r="AG10" s="19"/>
    </row>
    <row r="11" spans="1:38" ht="33.75" customHeight="1" x14ac:dyDescent="0.45">
      <c r="A11" s="47" t="s">
        <v>8</v>
      </c>
      <c r="B11" s="48"/>
      <c r="C11" s="48"/>
      <c r="D11" s="49"/>
      <c r="E11" s="20">
        <v>2</v>
      </c>
      <c r="F11" s="20">
        <v>9</v>
      </c>
      <c r="G11" s="1"/>
      <c r="H11" s="2"/>
      <c r="I11" s="2"/>
      <c r="J11" s="2"/>
      <c r="K11" s="2"/>
      <c r="L11" s="2"/>
      <c r="M11" s="2"/>
      <c r="N11" s="2"/>
      <c r="O11" s="50"/>
      <c r="P11" s="50"/>
      <c r="Q11" s="50"/>
      <c r="R11" s="51" t="s">
        <v>9</v>
      </c>
      <c r="S11" s="48"/>
      <c r="T11" s="48"/>
      <c r="U11" s="49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3"/>
    </row>
    <row r="12" spans="1:38" ht="33.75" customHeight="1" thickBot="1" x14ac:dyDescent="0.5">
      <c r="A12" s="57" t="s">
        <v>35</v>
      </c>
      <c r="B12" s="58"/>
      <c r="C12" s="58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1" t="s">
        <v>36</v>
      </c>
      <c r="S12" s="58"/>
      <c r="T12" s="58"/>
      <c r="U12" s="59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2"/>
    </row>
    <row r="13" spans="1:38" ht="9.75" customHeight="1" x14ac:dyDescent="0.45"/>
    <row r="14" spans="1:38" s="11" customFormat="1" ht="16.5" x14ac:dyDescent="0.45">
      <c r="A14" s="21" t="s">
        <v>30</v>
      </c>
    </row>
    <row r="15" spans="1:38" s="11" customFormat="1" x14ac:dyDescent="0.45">
      <c r="A15" s="11" t="s">
        <v>31</v>
      </c>
      <c r="AK15" s="9" t="s">
        <v>39</v>
      </c>
    </row>
    <row r="16" spans="1:38" s="11" customFormat="1" x14ac:dyDescent="0.45">
      <c r="A16" s="11" t="s">
        <v>32</v>
      </c>
      <c r="AK16" s="9" t="s">
        <v>12</v>
      </c>
    </row>
    <row r="17" spans="1:39" s="11" customFormat="1" x14ac:dyDescent="0.45">
      <c r="A17" s="11" t="s">
        <v>80</v>
      </c>
      <c r="AK17" s="9" t="s">
        <v>13</v>
      </c>
    </row>
    <row r="18" spans="1:39" ht="9" customHeight="1" thickBot="1" x14ac:dyDescent="0.5"/>
    <row r="19" spans="1:39" x14ac:dyDescent="0.45">
      <c r="A19" s="63" t="s">
        <v>10</v>
      </c>
      <c r="B19" s="64"/>
      <c r="C19" s="64"/>
      <c r="D19" s="54"/>
      <c r="E19" s="67" t="s">
        <v>1</v>
      </c>
      <c r="F19" s="64"/>
      <c r="G19" s="69"/>
      <c r="H19" s="69"/>
      <c r="I19" s="64" t="s">
        <v>11</v>
      </c>
      <c r="J19" s="64"/>
      <c r="K19" s="71" t="s">
        <v>38</v>
      </c>
      <c r="L19" s="73"/>
      <c r="M19" s="69"/>
      <c r="N19" s="69"/>
      <c r="O19" s="69"/>
      <c r="P19" s="69"/>
      <c r="Q19" s="54" t="s">
        <v>40</v>
      </c>
      <c r="R19" s="56" t="s">
        <v>12</v>
      </c>
      <c r="S19" s="56"/>
      <c r="T19" s="56" t="s">
        <v>14</v>
      </c>
      <c r="U19" s="56"/>
      <c r="V19" s="56" t="s">
        <v>16</v>
      </c>
      <c r="W19" s="56"/>
      <c r="X19" s="56" t="s">
        <v>17</v>
      </c>
      <c r="Y19" s="56"/>
      <c r="Z19" s="56" t="s">
        <v>18</v>
      </c>
      <c r="AA19" s="56"/>
      <c r="AB19" s="56" t="s">
        <v>19</v>
      </c>
      <c r="AC19" s="56"/>
      <c r="AD19" s="56" t="s">
        <v>20</v>
      </c>
      <c r="AE19" s="56"/>
      <c r="AF19" s="56" t="s">
        <v>26</v>
      </c>
      <c r="AG19" s="56"/>
      <c r="AH19" s="56"/>
      <c r="AI19" s="74"/>
    </row>
    <row r="20" spans="1:39" x14ac:dyDescent="0.45">
      <c r="A20" s="65"/>
      <c r="B20" s="66"/>
      <c r="C20" s="66"/>
      <c r="D20" s="55"/>
      <c r="E20" s="68"/>
      <c r="F20" s="66"/>
      <c r="G20" s="70"/>
      <c r="H20" s="70"/>
      <c r="I20" s="66"/>
      <c r="J20" s="66"/>
      <c r="K20" s="72"/>
      <c r="L20" s="70"/>
      <c r="M20" s="70"/>
      <c r="N20" s="70"/>
      <c r="O20" s="70"/>
      <c r="P20" s="70"/>
      <c r="Q20" s="55"/>
      <c r="R20" s="75" t="s">
        <v>13</v>
      </c>
      <c r="S20" s="75"/>
      <c r="T20" s="75" t="s">
        <v>15</v>
      </c>
      <c r="U20" s="75"/>
      <c r="V20" s="75" t="s">
        <v>21</v>
      </c>
      <c r="W20" s="75"/>
      <c r="X20" s="75" t="s">
        <v>22</v>
      </c>
      <c r="Y20" s="75"/>
      <c r="Z20" s="75" t="s">
        <v>23</v>
      </c>
      <c r="AA20" s="75"/>
      <c r="AB20" s="75" t="s">
        <v>24</v>
      </c>
      <c r="AC20" s="75"/>
      <c r="AD20" s="75" t="s">
        <v>25</v>
      </c>
      <c r="AE20" s="75"/>
      <c r="AF20" s="75"/>
      <c r="AG20" s="75"/>
      <c r="AH20" s="75"/>
      <c r="AI20" s="76"/>
    </row>
    <row r="21" spans="1:39" ht="27.75" customHeight="1" thickBot="1" x14ac:dyDescent="0.5">
      <c r="A21" s="22" t="s">
        <v>41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90"/>
      <c r="U21" s="91"/>
      <c r="V21" s="90"/>
      <c r="W21" s="91"/>
      <c r="X21" s="90"/>
      <c r="Y21" s="91"/>
      <c r="Z21" s="90"/>
      <c r="AA21" s="91"/>
      <c r="AB21" s="90"/>
      <c r="AC21" s="91"/>
      <c r="AD21" s="90"/>
      <c r="AE21" s="91"/>
      <c r="AF21" s="24"/>
      <c r="AG21" s="77" t="str">
        <f>IF(SUM(T21:AE21)=0,"",SUM(T21:AE21))</f>
        <v/>
      </c>
      <c r="AH21" s="77"/>
      <c r="AI21" s="78"/>
      <c r="AK21" s="8" t="str">
        <f>IFERROR(IF(AVERAGE(T21:AE21)&lt;=20,1,2),"")</f>
        <v/>
      </c>
      <c r="AL21" s="9" t="s">
        <v>62</v>
      </c>
      <c r="AM21" s="9" t="s">
        <v>76</v>
      </c>
    </row>
    <row r="22" spans="1:39" ht="19.5" x14ac:dyDescent="0.45">
      <c r="A22" s="79" t="s">
        <v>27</v>
      </c>
      <c r="B22" s="80"/>
      <c r="C22" s="83" t="str">
        <f>A22</f>
        <v>訪問介護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5"/>
      <c r="T22" s="86"/>
      <c r="U22" s="87"/>
      <c r="V22" s="86"/>
      <c r="W22" s="87"/>
      <c r="X22" s="86"/>
      <c r="Y22" s="87"/>
      <c r="Z22" s="86"/>
      <c r="AA22" s="87"/>
      <c r="AB22" s="86"/>
      <c r="AC22" s="87"/>
      <c r="AD22" s="86"/>
      <c r="AE22" s="87"/>
      <c r="AF22" s="4" t="s">
        <v>42</v>
      </c>
      <c r="AG22" s="88" t="str">
        <f>IF(SUM(T22:AE22)=0,"",SUM(T22:AE22))</f>
        <v/>
      </c>
      <c r="AH22" s="88"/>
      <c r="AI22" s="89"/>
      <c r="AK22" s="7" t="str">
        <f>IFERROR(IF(AVERAGE(T22:AE22)&lt;=10,"1","2"),"")</f>
        <v/>
      </c>
      <c r="AL22" s="25" t="str">
        <f>$AM$22</f>
        <v>←正当理由Ⅳに該当　１：する、２：しない</v>
      </c>
      <c r="AM22" s="26" t="s">
        <v>61</v>
      </c>
    </row>
    <row r="23" spans="1:39" ht="19.5" x14ac:dyDescent="0.45">
      <c r="A23" s="81"/>
      <c r="B23" s="82"/>
      <c r="C23" s="96" t="s">
        <v>28</v>
      </c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8"/>
      <c r="T23" s="92"/>
      <c r="U23" s="93"/>
      <c r="V23" s="92"/>
      <c r="W23" s="93"/>
      <c r="X23" s="92"/>
      <c r="Y23" s="93"/>
      <c r="Z23" s="92"/>
      <c r="AA23" s="93"/>
      <c r="AB23" s="92"/>
      <c r="AC23" s="93"/>
      <c r="AD23" s="92"/>
      <c r="AE23" s="93"/>
      <c r="AF23" s="5" t="s">
        <v>43</v>
      </c>
      <c r="AG23" s="94" t="str">
        <f t="shared" ref="AG23" si="0">IF(SUM(T23:AE23)=0,"",SUM(T23:AE23))</f>
        <v/>
      </c>
      <c r="AH23" s="94"/>
      <c r="AI23" s="95"/>
      <c r="AK23" s="6" t="str">
        <f>IF(AND(AK28="８割超",AK22="1"),"正当理由Ⅳ",IF(AND(AK28="８割超",AD27&lt;80),"正当理由Ⅴ・Ⅵ",""))</f>
        <v/>
      </c>
      <c r="AL23" s="10" t="str">
        <f>$AM$23</f>
        <v>←８割超かつ正当理由ⅣorⅤ・Ⅵに該当する場合表示</v>
      </c>
      <c r="AM23" s="26" t="s">
        <v>82</v>
      </c>
    </row>
    <row r="24" spans="1:39" ht="19.5" x14ac:dyDescent="0.45">
      <c r="A24" s="81"/>
      <c r="B24" s="82"/>
      <c r="C24" s="96" t="s">
        <v>47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8"/>
      <c r="T24" s="92"/>
      <c r="U24" s="93"/>
      <c r="V24" s="92"/>
      <c r="W24" s="93"/>
      <c r="X24" s="92"/>
      <c r="Y24" s="93"/>
      <c r="Z24" s="92"/>
      <c r="AA24" s="93"/>
      <c r="AB24" s="92"/>
      <c r="AC24" s="93"/>
      <c r="AD24" s="92"/>
      <c r="AE24" s="93"/>
      <c r="AF24" s="5" t="s">
        <v>44</v>
      </c>
      <c r="AG24" s="94" t="str">
        <f>IF(SUM(T24:AE24)=0,"",SUM(T24:AE24))</f>
        <v/>
      </c>
      <c r="AH24" s="94"/>
      <c r="AI24" s="95"/>
      <c r="AK24" s="6" t="str">
        <f>IF(AND(AK28="８割超",AK22="2"),"候補","")</f>
        <v/>
      </c>
      <c r="AL24" s="10" t="str">
        <f>$AM$24</f>
        <v>←正当理由Ⅳに該当しない８割超の場合：候補</v>
      </c>
      <c r="AM24" s="26" t="s">
        <v>73</v>
      </c>
    </row>
    <row r="25" spans="1:39" ht="18.75" customHeight="1" x14ac:dyDescent="0.45">
      <c r="A25" s="81"/>
      <c r="B25" s="82"/>
      <c r="C25" s="120" t="s">
        <v>45</v>
      </c>
      <c r="D25" s="121"/>
      <c r="E25" s="122"/>
      <c r="F25" s="129" t="s">
        <v>33</v>
      </c>
      <c r="G25" s="130"/>
      <c r="H25" s="130"/>
      <c r="I25" s="131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3"/>
      <c r="AK25" s="6">
        <f>IF(AND(T22&lt;=$T$21,V22&lt;=$V$21,X22&lt;=$X$21,Z22&lt;=$Z$21,AB22&lt;=$AB$21,AD22&lt;=$AD$21),0,1)</f>
        <v>0</v>
      </c>
      <c r="AL25" s="10" t="str">
        <f>$AM$25</f>
        <v>←給付管理総数超過　０：なし、１：エラー</v>
      </c>
      <c r="AM25" s="26" t="s">
        <v>75</v>
      </c>
    </row>
    <row r="26" spans="1:39" x14ac:dyDescent="0.45">
      <c r="A26" s="81"/>
      <c r="B26" s="82"/>
      <c r="C26" s="123"/>
      <c r="D26" s="124"/>
      <c r="E26" s="125"/>
      <c r="F26" s="134" t="s">
        <v>29</v>
      </c>
      <c r="G26" s="135"/>
      <c r="H26" s="135"/>
      <c r="I26" s="136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8"/>
      <c r="AK26" s="6"/>
      <c r="AL26" s="10"/>
      <c r="AM26" s="26"/>
    </row>
    <row r="27" spans="1:39" ht="28.5" customHeight="1" thickBot="1" x14ac:dyDescent="0.5">
      <c r="A27" s="81"/>
      <c r="B27" s="82"/>
      <c r="C27" s="123"/>
      <c r="D27" s="124"/>
      <c r="E27" s="125"/>
      <c r="F27" s="139" t="s">
        <v>79</v>
      </c>
      <c r="G27" s="140"/>
      <c r="H27" s="140"/>
      <c r="I27" s="141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3"/>
      <c r="U27" s="144" t="s">
        <v>59</v>
      </c>
      <c r="V27" s="145"/>
      <c r="W27" s="145"/>
      <c r="X27" s="145"/>
      <c r="Y27" s="145"/>
      <c r="Z27" s="145"/>
      <c r="AA27" s="145"/>
      <c r="AB27" s="145"/>
      <c r="AC27" s="146"/>
      <c r="AD27" s="147" t="str">
        <f>IFERROR(ROUND((AG23-AG24)/AG22,4)*100,"")</f>
        <v/>
      </c>
      <c r="AE27" s="147"/>
      <c r="AF27" s="147"/>
      <c r="AG27" s="147"/>
      <c r="AH27" s="148" t="s">
        <v>46</v>
      </c>
      <c r="AI27" s="149"/>
      <c r="AK27" s="6" t="str">
        <f>IF(AK28="８割超",A22,"")</f>
        <v/>
      </c>
      <c r="AL27" s="10" t="str">
        <f>$AM$27</f>
        <v>←８割超の場合サービス名出力</v>
      </c>
      <c r="AM27" s="26" t="s">
        <v>70</v>
      </c>
    </row>
    <row r="28" spans="1:39" ht="28.5" customHeight="1" thickTop="1" thickBot="1" x14ac:dyDescent="0.5">
      <c r="A28" s="81"/>
      <c r="B28" s="82"/>
      <c r="C28" s="123"/>
      <c r="D28" s="124"/>
      <c r="E28" s="125"/>
      <c r="F28" s="99" t="s">
        <v>34</v>
      </c>
      <c r="G28" s="100"/>
      <c r="H28" s="100"/>
      <c r="I28" s="101"/>
      <c r="J28" s="102" t="s">
        <v>58</v>
      </c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3" t="s">
        <v>60</v>
      </c>
      <c r="V28" s="103"/>
      <c r="W28" s="103"/>
      <c r="X28" s="103"/>
      <c r="Y28" s="103"/>
      <c r="Z28" s="103"/>
      <c r="AA28" s="103"/>
      <c r="AB28" s="103"/>
      <c r="AC28" s="104"/>
      <c r="AD28" s="105" t="str">
        <f>IFERROR(ROUND(AG23/AG22,4)*100,"")</f>
        <v/>
      </c>
      <c r="AE28" s="106"/>
      <c r="AF28" s="106"/>
      <c r="AG28" s="107"/>
      <c r="AH28" s="150"/>
      <c r="AI28" s="151"/>
      <c r="AK28" s="6" t="str">
        <f>IF(AND(AD28="",AK32=FALSE),"未入力",IF(AK32=TRUE,"未利用",IF(AD28&lt;=80,"対象外","８割超")))</f>
        <v>未入力</v>
      </c>
      <c r="AL28" s="10" t="str">
        <f>$AM$28</f>
        <v>←８割超</v>
      </c>
      <c r="AM28" s="26" t="s">
        <v>69</v>
      </c>
    </row>
    <row r="29" spans="1:39" ht="18.75" customHeight="1" thickTop="1" x14ac:dyDescent="0.45">
      <c r="A29" s="81"/>
      <c r="B29" s="82"/>
      <c r="C29" s="123"/>
      <c r="D29" s="124"/>
      <c r="E29" s="125"/>
      <c r="F29" s="108" t="s">
        <v>50</v>
      </c>
      <c r="G29" s="109"/>
      <c r="H29" s="109"/>
      <c r="I29" s="109"/>
      <c r="J29" s="110"/>
      <c r="K29" s="114" t="s">
        <v>81</v>
      </c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6"/>
      <c r="AE29" s="116"/>
      <c r="AF29" s="116"/>
      <c r="AG29" s="116"/>
      <c r="AH29" s="115"/>
      <c r="AI29" s="117"/>
      <c r="AK29" s="6"/>
      <c r="AL29" s="10"/>
      <c r="AM29" s="26"/>
    </row>
    <row r="30" spans="1:39" ht="9.75" customHeight="1" x14ac:dyDescent="0.45">
      <c r="A30" s="81"/>
      <c r="B30" s="82"/>
      <c r="C30" s="126"/>
      <c r="D30" s="127"/>
      <c r="E30" s="128"/>
      <c r="F30" s="111"/>
      <c r="G30" s="112"/>
      <c r="H30" s="112"/>
      <c r="I30" s="112"/>
      <c r="J30" s="113"/>
      <c r="K30" s="118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9"/>
      <c r="AK30" s="6"/>
      <c r="AL30" s="10"/>
      <c r="AM30" s="26"/>
    </row>
    <row r="31" spans="1:39" x14ac:dyDescent="0.45">
      <c r="A31" s="152"/>
      <c r="B31" s="153"/>
      <c r="C31" s="153"/>
      <c r="D31" s="153"/>
      <c r="E31" s="154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9"/>
      <c r="AK31" s="6" t="str">
        <f>IF(F31="","","W")</f>
        <v/>
      </c>
      <c r="AL31" s="10" t="str">
        <f>$AM$31</f>
        <v>←内訳記載した場合：W</v>
      </c>
      <c r="AM31" s="26" t="s">
        <v>71</v>
      </c>
    </row>
    <row r="32" spans="1:39" ht="19.5" thickBot="1" x14ac:dyDescent="0.5">
      <c r="A32" s="155"/>
      <c r="B32" s="156"/>
      <c r="C32" s="156"/>
      <c r="D32" s="156"/>
      <c r="E32" s="157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1"/>
      <c r="AK32" s="6" t="b">
        <v>0</v>
      </c>
      <c r="AL32" s="27" t="str">
        <f>$AM$32</f>
        <v>←本サービス未利用チェック</v>
      </c>
      <c r="AM32" s="26" t="s">
        <v>68</v>
      </c>
    </row>
    <row r="33" spans="1:38" ht="19.5" x14ac:dyDescent="0.45">
      <c r="A33" s="79" t="s">
        <v>84</v>
      </c>
      <c r="B33" s="80"/>
      <c r="C33" s="83" t="str">
        <f>A33</f>
        <v>通所介護（地域密着型通所介護含む）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5"/>
      <c r="T33" s="86"/>
      <c r="U33" s="87"/>
      <c r="V33" s="86"/>
      <c r="W33" s="87"/>
      <c r="X33" s="86"/>
      <c r="Y33" s="87"/>
      <c r="Z33" s="86"/>
      <c r="AA33" s="87"/>
      <c r="AB33" s="86"/>
      <c r="AC33" s="87"/>
      <c r="AD33" s="86"/>
      <c r="AE33" s="87"/>
      <c r="AF33" s="4" t="s">
        <v>42</v>
      </c>
      <c r="AG33" s="88" t="str">
        <f>IF(SUM(T33:AE33)=0,"",SUM(T33:AE33))</f>
        <v/>
      </c>
      <c r="AH33" s="88"/>
      <c r="AI33" s="89"/>
      <c r="AK33" s="7" t="str">
        <f t="shared" ref="AK33" si="1">IFERROR(IF(AVERAGE(T33:AE33)&lt;=10,"1","2"),"")</f>
        <v/>
      </c>
      <c r="AL33" s="25" t="str">
        <f t="shared" ref="AL33" si="2">$AM$22</f>
        <v>←正当理由Ⅳに該当　１：する、２：しない</v>
      </c>
    </row>
    <row r="34" spans="1:38" ht="19.5" x14ac:dyDescent="0.45">
      <c r="A34" s="81"/>
      <c r="B34" s="82"/>
      <c r="C34" s="96" t="str">
        <f>$C$23</f>
        <v>うち、紹介率最高法人を位置付けた計画数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8"/>
      <c r="T34" s="92"/>
      <c r="U34" s="93"/>
      <c r="V34" s="92"/>
      <c r="W34" s="93"/>
      <c r="X34" s="92"/>
      <c r="Y34" s="93"/>
      <c r="Z34" s="92"/>
      <c r="AA34" s="93"/>
      <c r="AB34" s="92"/>
      <c r="AC34" s="93"/>
      <c r="AD34" s="92"/>
      <c r="AE34" s="93"/>
      <c r="AF34" s="5" t="s">
        <v>43</v>
      </c>
      <c r="AG34" s="94" t="str">
        <f t="shared" ref="AG34:AG35" si="3">IF(SUM(T34:AE34)=0,"",SUM(T34:AE34))</f>
        <v/>
      </c>
      <c r="AH34" s="94"/>
      <c r="AI34" s="95"/>
      <c r="AK34" s="6" t="str">
        <f t="shared" ref="AK34" si="4">IF(AND(AK39="８割超",AK33="1"),"正当理由Ⅳ","")</f>
        <v/>
      </c>
      <c r="AL34" s="10" t="str">
        <f t="shared" ref="AL34" si="5">$AM$23</f>
        <v>←８割超かつ正当理由ⅣorⅤ・Ⅵに該当する場合表示</v>
      </c>
    </row>
    <row r="35" spans="1:38" ht="19.5" x14ac:dyDescent="0.45">
      <c r="A35" s="81"/>
      <c r="B35" s="82"/>
      <c r="C35" s="96" t="str">
        <f>$C$24</f>
        <v>うち、判定から控除すべき正当な理由がある計画数</v>
      </c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8"/>
      <c r="T35" s="92"/>
      <c r="U35" s="93"/>
      <c r="V35" s="92"/>
      <c r="W35" s="93"/>
      <c r="X35" s="92"/>
      <c r="Y35" s="93"/>
      <c r="Z35" s="92"/>
      <c r="AA35" s="93"/>
      <c r="AB35" s="92"/>
      <c r="AC35" s="93"/>
      <c r="AD35" s="92"/>
      <c r="AE35" s="93"/>
      <c r="AF35" s="5" t="s">
        <v>44</v>
      </c>
      <c r="AG35" s="94" t="str">
        <f t="shared" si="3"/>
        <v/>
      </c>
      <c r="AH35" s="94"/>
      <c r="AI35" s="95"/>
      <c r="AK35" s="6" t="str">
        <f t="shared" ref="AK35" si="6">IF(AND(AK39="８割超",AK33="2"),"候補","")</f>
        <v/>
      </c>
      <c r="AL35" s="10" t="str">
        <f t="shared" ref="AL35" si="7">$AM$24</f>
        <v>←正当理由Ⅳに該当しない８割超の場合：候補</v>
      </c>
    </row>
    <row r="36" spans="1:38" ht="18.75" customHeight="1" x14ac:dyDescent="0.45">
      <c r="A36" s="81"/>
      <c r="B36" s="82"/>
      <c r="C36" s="120" t="str">
        <f>$C$25</f>
        <v>紹介率
最高法人</v>
      </c>
      <c r="D36" s="121"/>
      <c r="E36" s="122"/>
      <c r="F36" s="129" t="str">
        <f>$F$25</f>
        <v>法人所在地</v>
      </c>
      <c r="G36" s="130"/>
      <c r="H36" s="130"/>
      <c r="I36" s="131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3"/>
      <c r="AK36" s="6">
        <f t="shared" ref="AK36" si="8">IF(AND(T33&lt;=$T$21,V33&lt;=$V$21,X33&lt;=$X$21,Z33&lt;=$Z$21,AB33&lt;=$AB$21,AD33&lt;=$AD$21),0,1)</f>
        <v>0</v>
      </c>
      <c r="AL36" s="10" t="str">
        <f t="shared" ref="AL36" si="9">$AM$25</f>
        <v>←給付管理総数超過　０：なし、１：エラー</v>
      </c>
    </row>
    <row r="37" spans="1:38" x14ac:dyDescent="0.45">
      <c r="A37" s="81"/>
      <c r="B37" s="82"/>
      <c r="C37" s="123"/>
      <c r="D37" s="124"/>
      <c r="E37" s="125"/>
      <c r="F37" s="134" t="str">
        <f>$F$26</f>
        <v>法人名</v>
      </c>
      <c r="G37" s="135"/>
      <c r="H37" s="135"/>
      <c r="I37" s="136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8"/>
      <c r="AK37" s="6"/>
      <c r="AL37" s="10"/>
    </row>
    <row r="38" spans="1:38" ht="24" customHeight="1" thickBot="1" x14ac:dyDescent="0.5">
      <c r="A38" s="81"/>
      <c r="B38" s="82"/>
      <c r="C38" s="123"/>
      <c r="D38" s="124"/>
      <c r="E38" s="125"/>
      <c r="F38" s="139" t="str">
        <f>$F$27</f>
        <v>事業所名</v>
      </c>
      <c r="G38" s="140"/>
      <c r="H38" s="140"/>
      <c r="I38" s="141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3"/>
      <c r="U38" s="144" t="str">
        <f>$U$27</f>
        <v>(控除した場合)(B－C)÷A×１００</v>
      </c>
      <c r="V38" s="145"/>
      <c r="W38" s="145"/>
      <c r="X38" s="145"/>
      <c r="Y38" s="145"/>
      <c r="Z38" s="145"/>
      <c r="AA38" s="145"/>
      <c r="AB38" s="145"/>
      <c r="AC38" s="146"/>
      <c r="AD38" s="147" t="str">
        <f>IFERROR(ROUND((AG34-AG35)/AG33,4)*100,"")</f>
        <v/>
      </c>
      <c r="AE38" s="147"/>
      <c r="AF38" s="147"/>
      <c r="AG38" s="147"/>
      <c r="AH38" s="174" t="s">
        <v>46</v>
      </c>
      <c r="AI38" s="149"/>
      <c r="AK38" s="6" t="str">
        <f t="shared" ref="AK38" si="10">IF(AK39="８割超",A33,"")</f>
        <v/>
      </c>
      <c r="AL38" s="10" t="str">
        <f t="shared" ref="AL38" si="11">$AM$27</f>
        <v>←８割超の場合サービス名出力</v>
      </c>
    </row>
    <row r="39" spans="1:38" ht="24" customHeight="1" thickTop="1" thickBot="1" x14ac:dyDescent="0.5">
      <c r="A39" s="81"/>
      <c r="B39" s="82"/>
      <c r="C39" s="123"/>
      <c r="D39" s="124"/>
      <c r="E39" s="125"/>
      <c r="F39" s="99" t="str">
        <f>$F$28</f>
        <v>紹介率</v>
      </c>
      <c r="G39" s="100"/>
      <c r="H39" s="100"/>
      <c r="I39" s="101"/>
      <c r="J39" s="102" t="str">
        <f>$J$28</f>
        <v>※小数点第２位以下四捨五入</v>
      </c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3" t="str">
        <f>$U$28</f>
        <v>　 (控除前)　　B÷A×１００</v>
      </c>
      <c r="V39" s="103"/>
      <c r="W39" s="103"/>
      <c r="X39" s="103"/>
      <c r="Y39" s="103"/>
      <c r="Z39" s="103"/>
      <c r="AA39" s="103"/>
      <c r="AB39" s="103"/>
      <c r="AC39" s="104"/>
      <c r="AD39" s="105" t="str">
        <f>IFERROR(ROUND(AG34/AG33,4)*100,"")</f>
        <v/>
      </c>
      <c r="AE39" s="106"/>
      <c r="AF39" s="106"/>
      <c r="AG39" s="107"/>
      <c r="AH39" s="150"/>
      <c r="AI39" s="151"/>
      <c r="AK39" s="6" t="str">
        <f>IF(AND(AD39="",AK43=FALSE),"未入力",IF(AK43=TRUE,"未利用",IF(AD39&lt;=80,"対象外","８割超")))</f>
        <v>未入力</v>
      </c>
      <c r="AL39" s="10" t="str">
        <f t="shared" ref="AL39" si="12">$AM$28</f>
        <v>←８割超</v>
      </c>
    </row>
    <row r="40" spans="1:38" ht="18.75" customHeight="1" thickTop="1" x14ac:dyDescent="0.45">
      <c r="A40" s="81"/>
      <c r="B40" s="82"/>
      <c r="C40" s="123"/>
      <c r="D40" s="124"/>
      <c r="E40" s="125"/>
      <c r="F40" s="108" t="str">
        <f>$F$29</f>
        <v>(Ｃ)欄の内訳</v>
      </c>
      <c r="G40" s="109"/>
      <c r="H40" s="109"/>
      <c r="I40" s="109"/>
      <c r="J40" s="110"/>
      <c r="K40" s="114" t="str">
        <f>$K$29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6"/>
      <c r="AE40" s="116"/>
      <c r="AF40" s="116"/>
      <c r="AG40" s="116"/>
      <c r="AH40" s="115"/>
      <c r="AI40" s="117"/>
      <c r="AK40" s="6"/>
      <c r="AL40" s="10"/>
    </row>
    <row r="41" spans="1:38" ht="9.75" customHeight="1" x14ac:dyDescent="0.45">
      <c r="A41" s="81"/>
      <c r="B41" s="82"/>
      <c r="C41" s="126"/>
      <c r="D41" s="127"/>
      <c r="E41" s="128"/>
      <c r="F41" s="111"/>
      <c r="G41" s="112"/>
      <c r="H41" s="112"/>
      <c r="I41" s="112"/>
      <c r="J41" s="113"/>
      <c r="K41" s="118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9"/>
      <c r="AK41" s="6"/>
      <c r="AL41" s="10"/>
    </row>
    <row r="42" spans="1:38" x14ac:dyDescent="0.45">
      <c r="A42" s="152"/>
      <c r="B42" s="153"/>
      <c r="C42" s="153"/>
      <c r="D42" s="153"/>
      <c r="E42" s="154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9"/>
      <c r="AK42" s="6" t="str">
        <f t="shared" ref="AK42" si="13">IF(F42="","","W")</f>
        <v/>
      </c>
      <c r="AL42" s="10" t="str">
        <f t="shared" ref="AL42" si="14">$AM$31</f>
        <v>←内訳記載した場合：W</v>
      </c>
    </row>
    <row r="43" spans="1:38" ht="19.5" thickBot="1" x14ac:dyDescent="0.5">
      <c r="A43" s="155"/>
      <c r="B43" s="156"/>
      <c r="C43" s="156"/>
      <c r="D43" s="156"/>
      <c r="E43" s="157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1"/>
      <c r="AK43" s="6" t="b">
        <v>0</v>
      </c>
      <c r="AL43" s="27" t="str">
        <f t="shared" ref="AL43" si="15">$AM$32</f>
        <v>←本サービス未利用チェック</v>
      </c>
    </row>
    <row r="44" spans="1:38" ht="19.5" x14ac:dyDescent="0.45">
      <c r="A44" s="79" t="s">
        <v>48</v>
      </c>
      <c r="B44" s="80"/>
      <c r="C44" s="83" t="str">
        <f>A44</f>
        <v>福祉用具貸与</v>
      </c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5"/>
      <c r="T44" s="86"/>
      <c r="U44" s="87"/>
      <c r="V44" s="86"/>
      <c r="W44" s="87"/>
      <c r="X44" s="86"/>
      <c r="Y44" s="87"/>
      <c r="Z44" s="86"/>
      <c r="AA44" s="87"/>
      <c r="AB44" s="86"/>
      <c r="AC44" s="87"/>
      <c r="AD44" s="86"/>
      <c r="AE44" s="87"/>
      <c r="AF44" s="4" t="s">
        <v>42</v>
      </c>
      <c r="AG44" s="88" t="str">
        <f>IF(SUM(T44:AE44)=0,"",SUM(T44:AE44))</f>
        <v/>
      </c>
      <c r="AH44" s="88"/>
      <c r="AI44" s="89"/>
      <c r="AK44" s="7" t="str">
        <f t="shared" ref="AK44" si="16">IFERROR(IF(AVERAGE(T44:AE44)&lt;=10,"1","2"),"")</f>
        <v/>
      </c>
      <c r="AL44" s="25" t="str">
        <f t="shared" ref="AL44" si="17">$AM$22</f>
        <v>←正当理由Ⅳに該当　１：する、２：しない</v>
      </c>
    </row>
    <row r="45" spans="1:38" ht="19.5" x14ac:dyDescent="0.45">
      <c r="A45" s="81"/>
      <c r="B45" s="82"/>
      <c r="C45" s="96" t="str">
        <f>$C$23</f>
        <v>うち、紹介率最高法人を位置付けた計画数</v>
      </c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8"/>
      <c r="T45" s="92"/>
      <c r="U45" s="93"/>
      <c r="V45" s="92"/>
      <c r="W45" s="93"/>
      <c r="X45" s="92"/>
      <c r="Y45" s="93"/>
      <c r="Z45" s="92"/>
      <c r="AA45" s="93"/>
      <c r="AB45" s="92"/>
      <c r="AC45" s="93"/>
      <c r="AD45" s="92"/>
      <c r="AE45" s="93"/>
      <c r="AF45" s="5" t="s">
        <v>43</v>
      </c>
      <c r="AG45" s="94" t="str">
        <f t="shared" ref="AG45:AG46" si="18">IF(SUM(T45:AE45)=0,"",SUM(T45:AE45))</f>
        <v/>
      </c>
      <c r="AH45" s="94"/>
      <c r="AI45" s="95"/>
      <c r="AK45" s="6" t="str">
        <f t="shared" ref="AK45" si="19">IF(AND(AK50="８割超",AK44="1"),"正当理由Ⅳ","")</f>
        <v/>
      </c>
      <c r="AL45" s="10" t="str">
        <f t="shared" ref="AL45" si="20">$AM$23</f>
        <v>←８割超かつ正当理由ⅣorⅤ・Ⅵに該当する場合表示</v>
      </c>
    </row>
    <row r="46" spans="1:38" ht="19.5" x14ac:dyDescent="0.45">
      <c r="A46" s="81"/>
      <c r="B46" s="82"/>
      <c r="C46" s="96" t="str">
        <f>$C$24</f>
        <v>うち、判定から控除すべき正当な理由がある計画数</v>
      </c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8"/>
      <c r="T46" s="92"/>
      <c r="U46" s="93"/>
      <c r="V46" s="92"/>
      <c r="W46" s="93"/>
      <c r="X46" s="92"/>
      <c r="Y46" s="93"/>
      <c r="Z46" s="92"/>
      <c r="AA46" s="93"/>
      <c r="AB46" s="92"/>
      <c r="AC46" s="93"/>
      <c r="AD46" s="92"/>
      <c r="AE46" s="93"/>
      <c r="AF46" s="5" t="s">
        <v>44</v>
      </c>
      <c r="AG46" s="94" t="str">
        <f t="shared" si="18"/>
        <v/>
      </c>
      <c r="AH46" s="94"/>
      <c r="AI46" s="95"/>
      <c r="AK46" s="6" t="str">
        <f t="shared" ref="AK46" si="21">IF(AND(AK50="８割超",AK44="2"),"候補","")</f>
        <v/>
      </c>
      <c r="AL46" s="10" t="str">
        <f t="shared" ref="AL46" si="22">$AM$24</f>
        <v>←正当理由Ⅳに該当しない８割超の場合：候補</v>
      </c>
    </row>
    <row r="47" spans="1:38" ht="18.75" customHeight="1" x14ac:dyDescent="0.45">
      <c r="A47" s="81"/>
      <c r="B47" s="82"/>
      <c r="C47" s="120" t="str">
        <f>$C$25</f>
        <v>紹介率
最高法人</v>
      </c>
      <c r="D47" s="121"/>
      <c r="E47" s="122"/>
      <c r="F47" s="129" t="str">
        <f>$F$25</f>
        <v>法人所在地</v>
      </c>
      <c r="G47" s="130"/>
      <c r="H47" s="130"/>
      <c r="I47" s="131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3"/>
      <c r="AK47" s="6">
        <f t="shared" ref="AK47" si="23">IF(AND(T44&lt;=$T$21,V44&lt;=$V$21,X44&lt;=$X$21,Z44&lt;=$Z$21,AB44&lt;=$AB$21,AD44&lt;=$AD$21),0,1)</f>
        <v>0</v>
      </c>
      <c r="AL47" s="10" t="str">
        <f t="shared" ref="AL47" si="24">$AM$25</f>
        <v>←給付管理総数超過　０：なし、１：エラー</v>
      </c>
    </row>
    <row r="48" spans="1:38" x14ac:dyDescent="0.45">
      <c r="A48" s="81"/>
      <c r="B48" s="82"/>
      <c r="C48" s="123"/>
      <c r="D48" s="124"/>
      <c r="E48" s="125"/>
      <c r="F48" s="134" t="str">
        <f>$F$26</f>
        <v>法人名</v>
      </c>
      <c r="G48" s="135"/>
      <c r="H48" s="135"/>
      <c r="I48" s="136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8"/>
      <c r="AK48" s="6"/>
      <c r="AL48" s="10"/>
    </row>
    <row r="49" spans="1:38" ht="24" customHeight="1" thickBot="1" x14ac:dyDescent="0.5">
      <c r="A49" s="81"/>
      <c r="B49" s="82"/>
      <c r="C49" s="123"/>
      <c r="D49" s="124"/>
      <c r="E49" s="125"/>
      <c r="F49" s="139" t="str">
        <f>$F$27</f>
        <v>事業所名</v>
      </c>
      <c r="G49" s="140"/>
      <c r="H49" s="140"/>
      <c r="I49" s="141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3"/>
      <c r="U49" s="144" t="str">
        <f>$U$27</f>
        <v>(控除した場合)(B－C)÷A×１００</v>
      </c>
      <c r="V49" s="145"/>
      <c r="W49" s="145"/>
      <c r="X49" s="145"/>
      <c r="Y49" s="145"/>
      <c r="Z49" s="145"/>
      <c r="AA49" s="145"/>
      <c r="AB49" s="145"/>
      <c r="AC49" s="146"/>
      <c r="AD49" s="147" t="str">
        <f>IFERROR(ROUND((AG45-AG46)/AG44,4)*100,"")</f>
        <v/>
      </c>
      <c r="AE49" s="147"/>
      <c r="AF49" s="147"/>
      <c r="AG49" s="147"/>
      <c r="AH49" s="174" t="s">
        <v>46</v>
      </c>
      <c r="AI49" s="149"/>
      <c r="AK49" s="6" t="str">
        <f t="shared" ref="AK49" si="25">IF(AK50="８割超",A44,"")</f>
        <v/>
      </c>
      <c r="AL49" s="10" t="str">
        <f t="shared" ref="AL49" si="26">$AM$27</f>
        <v>←８割超の場合サービス名出力</v>
      </c>
    </row>
    <row r="50" spans="1:38" ht="24" customHeight="1" thickTop="1" thickBot="1" x14ac:dyDescent="0.5">
      <c r="A50" s="81"/>
      <c r="B50" s="82"/>
      <c r="C50" s="123"/>
      <c r="D50" s="124"/>
      <c r="E50" s="125"/>
      <c r="F50" s="99" t="str">
        <f>$F$28</f>
        <v>紹介率</v>
      </c>
      <c r="G50" s="100"/>
      <c r="H50" s="100"/>
      <c r="I50" s="101"/>
      <c r="J50" s="102" t="str">
        <f>$J$28</f>
        <v>※小数点第２位以下四捨五入</v>
      </c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3" t="str">
        <f>$U$28</f>
        <v>　 (控除前)　　B÷A×１００</v>
      </c>
      <c r="V50" s="103"/>
      <c r="W50" s="103"/>
      <c r="X50" s="103"/>
      <c r="Y50" s="103"/>
      <c r="Z50" s="103"/>
      <c r="AA50" s="103"/>
      <c r="AB50" s="103"/>
      <c r="AC50" s="104"/>
      <c r="AD50" s="105" t="str">
        <f>IFERROR(ROUND(AG45/AG44,4)*100,"")</f>
        <v/>
      </c>
      <c r="AE50" s="106"/>
      <c r="AF50" s="106"/>
      <c r="AG50" s="107"/>
      <c r="AH50" s="150"/>
      <c r="AI50" s="151"/>
      <c r="AK50" s="6" t="str">
        <f>IF(AND(AD50="",AK54=FALSE),"未入力",IF(AK54=TRUE,"未利用",IF(AD50&lt;=80,"対象外","８割超")))</f>
        <v>未入力</v>
      </c>
      <c r="AL50" s="10" t="str">
        <f t="shared" ref="AL50" si="27">$AM$28</f>
        <v>←８割超</v>
      </c>
    </row>
    <row r="51" spans="1:38" ht="18.75" customHeight="1" thickTop="1" x14ac:dyDescent="0.45">
      <c r="A51" s="81"/>
      <c r="B51" s="82"/>
      <c r="C51" s="123"/>
      <c r="D51" s="124"/>
      <c r="E51" s="125"/>
      <c r="F51" s="108" t="str">
        <f>$F$29</f>
        <v>(Ｃ)欄の内訳</v>
      </c>
      <c r="G51" s="109"/>
      <c r="H51" s="109"/>
      <c r="I51" s="109"/>
      <c r="J51" s="110"/>
      <c r="K51" s="114" t="str">
        <f>$K$29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6"/>
      <c r="AE51" s="116"/>
      <c r="AF51" s="116"/>
      <c r="AG51" s="116"/>
      <c r="AH51" s="115"/>
      <c r="AI51" s="117"/>
      <c r="AK51" s="6"/>
      <c r="AL51" s="10"/>
    </row>
    <row r="52" spans="1:38" ht="9.75" customHeight="1" x14ac:dyDescent="0.45">
      <c r="A52" s="81"/>
      <c r="B52" s="82"/>
      <c r="C52" s="126"/>
      <c r="D52" s="127"/>
      <c r="E52" s="128"/>
      <c r="F52" s="111"/>
      <c r="G52" s="112"/>
      <c r="H52" s="112"/>
      <c r="I52" s="112"/>
      <c r="J52" s="113"/>
      <c r="K52" s="118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9"/>
      <c r="AK52" s="6"/>
      <c r="AL52" s="10"/>
    </row>
    <row r="53" spans="1:38" x14ac:dyDescent="0.45">
      <c r="A53" s="152"/>
      <c r="B53" s="153"/>
      <c r="C53" s="153"/>
      <c r="D53" s="153"/>
      <c r="E53" s="154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9"/>
      <c r="AK53" s="6" t="str">
        <f t="shared" ref="AK53" si="28">IF(F53="","","W")</f>
        <v/>
      </c>
      <c r="AL53" s="10" t="str">
        <f t="shared" ref="AL53" si="29">$AM$31</f>
        <v>←内訳記載した場合：W</v>
      </c>
    </row>
    <row r="54" spans="1:38" ht="19.5" thickBot="1" x14ac:dyDescent="0.5">
      <c r="A54" s="155"/>
      <c r="B54" s="156"/>
      <c r="C54" s="156"/>
      <c r="D54" s="156"/>
      <c r="E54" s="157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1"/>
      <c r="AK54" s="6" t="b">
        <v>0</v>
      </c>
      <c r="AL54" s="27" t="str">
        <f t="shared" ref="AL54" si="30">$AM$32</f>
        <v>←本サービス未利用チェック</v>
      </c>
    </row>
    <row r="55" spans="1:38" ht="19.5" customHeight="1" x14ac:dyDescent="0.45"/>
    <row r="56" spans="1:38" ht="12" customHeight="1" thickBot="1" x14ac:dyDescent="0.5">
      <c r="A56" s="28"/>
      <c r="B56" s="26"/>
    </row>
    <row r="57" spans="1:38" ht="12" customHeight="1" x14ac:dyDescent="0.45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25"/>
    </row>
    <row r="58" spans="1:38" ht="31.5" customHeight="1" x14ac:dyDescent="0.45">
      <c r="A58" s="31"/>
      <c r="B58" s="26"/>
      <c r="C58" s="26" t="s">
        <v>51</v>
      </c>
      <c r="D58" s="26"/>
      <c r="E58" s="26"/>
      <c r="F58" s="26"/>
      <c r="G58" s="26"/>
      <c r="H58" s="26"/>
      <c r="I58" s="26"/>
      <c r="J58" s="171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3"/>
      <c r="AA58" s="26"/>
      <c r="AB58" s="26"/>
      <c r="AC58" s="26"/>
      <c r="AD58" s="26"/>
      <c r="AE58" s="26"/>
      <c r="AF58" s="26"/>
      <c r="AG58" s="26"/>
      <c r="AH58" s="26"/>
      <c r="AI58" s="10"/>
      <c r="AK58" s="3">
        <v>0</v>
      </c>
      <c r="AL58" s="9" t="s">
        <v>74</v>
      </c>
    </row>
    <row r="59" spans="1:38" ht="3" customHeight="1" x14ac:dyDescent="0.45">
      <c r="A59" s="31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10"/>
      <c r="AK59" s="3"/>
    </row>
    <row r="60" spans="1:38" ht="18.75" customHeight="1" x14ac:dyDescent="0.45">
      <c r="A60" s="162" t="s">
        <v>83</v>
      </c>
      <c r="B60" s="163"/>
      <c r="C60" s="163"/>
      <c r="D60" s="163"/>
      <c r="E60" s="164"/>
      <c r="F60" s="175" t="str">
        <f>AK27</f>
        <v/>
      </c>
      <c r="G60" s="176"/>
      <c r="H60" s="176"/>
      <c r="I60" s="176"/>
      <c r="J60" s="176"/>
      <c r="K60" s="181" t="str">
        <f>AK23</f>
        <v/>
      </c>
      <c r="L60" s="181"/>
      <c r="M60" s="181"/>
      <c r="N60" s="181"/>
      <c r="O60" s="182"/>
      <c r="P60" s="175" t="str">
        <f>AK38</f>
        <v/>
      </c>
      <c r="Q60" s="176"/>
      <c r="R60" s="176"/>
      <c r="S60" s="176"/>
      <c r="T60" s="176"/>
      <c r="U60" s="181" t="str">
        <f>AK34</f>
        <v/>
      </c>
      <c r="V60" s="181"/>
      <c r="W60" s="181"/>
      <c r="X60" s="181"/>
      <c r="Y60" s="182"/>
      <c r="Z60" s="175" t="str">
        <f>AK49</f>
        <v/>
      </c>
      <c r="AA60" s="176"/>
      <c r="AB60" s="176"/>
      <c r="AC60" s="176"/>
      <c r="AD60" s="176"/>
      <c r="AE60" s="181" t="str">
        <f>AK45</f>
        <v/>
      </c>
      <c r="AF60" s="181"/>
      <c r="AG60" s="181"/>
      <c r="AH60" s="181"/>
      <c r="AI60" s="182"/>
      <c r="AK60" s="13" t="str">
        <f>IF(J58="","","W")</f>
        <v/>
      </c>
      <c r="AL60" s="26" t="s">
        <v>72</v>
      </c>
    </row>
    <row r="61" spans="1:38" x14ac:dyDescent="0.45">
      <c r="A61" s="165"/>
      <c r="B61" s="166"/>
      <c r="C61" s="166"/>
      <c r="D61" s="166"/>
      <c r="E61" s="167"/>
      <c r="F61" s="177"/>
      <c r="G61" s="178"/>
      <c r="H61" s="178"/>
      <c r="I61" s="178"/>
      <c r="J61" s="178"/>
      <c r="K61" s="183"/>
      <c r="L61" s="183"/>
      <c r="M61" s="183"/>
      <c r="N61" s="183"/>
      <c r="O61" s="184"/>
      <c r="P61" s="177"/>
      <c r="Q61" s="178"/>
      <c r="R61" s="178"/>
      <c r="S61" s="178"/>
      <c r="T61" s="178"/>
      <c r="U61" s="183"/>
      <c r="V61" s="183"/>
      <c r="W61" s="183"/>
      <c r="X61" s="183"/>
      <c r="Y61" s="184"/>
      <c r="Z61" s="177"/>
      <c r="AA61" s="178"/>
      <c r="AB61" s="178"/>
      <c r="AC61" s="178"/>
      <c r="AD61" s="178"/>
      <c r="AE61" s="183"/>
      <c r="AF61" s="183"/>
      <c r="AG61" s="183"/>
      <c r="AH61" s="183"/>
      <c r="AI61" s="184"/>
      <c r="AK61" s="3">
        <f>IF(AK21="1","0",COUNTIF($AK$22:$AK$54,"候補"))</f>
        <v>0</v>
      </c>
      <c r="AL61" s="9" t="s">
        <v>77</v>
      </c>
    </row>
    <row r="62" spans="1:38" ht="19.5" thickBot="1" x14ac:dyDescent="0.5">
      <c r="A62" s="168"/>
      <c r="B62" s="169"/>
      <c r="C62" s="169"/>
      <c r="D62" s="169"/>
      <c r="E62" s="170"/>
      <c r="F62" s="179"/>
      <c r="G62" s="180"/>
      <c r="H62" s="180"/>
      <c r="I62" s="180"/>
      <c r="J62" s="180"/>
      <c r="K62" s="185"/>
      <c r="L62" s="185"/>
      <c r="M62" s="185"/>
      <c r="N62" s="185"/>
      <c r="O62" s="186"/>
      <c r="P62" s="179"/>
      <c r="Q62" s="180"/>
      <c r="R62" s="180"/>
      <c r="S62" s="180"/>
      <c r="T62" s="180"/>
      <c r="U62" s="185"/>
      <c r="V62" s="185"/>
      <c r="W62" s="185"/>
      <c r="X62" s="185"/>
      <c r="Y62" s="186"/>
      <c r="Z62" s="179"/>
      <c r="AA62" s="180"/>
      <c r="AB62" s="180"/>
      <c r="AC62" s="180"/>
      <c r="AD62" s="180"/>
      <c r="AE62" s="185"/>
      <c r="AF62" s="185"/>
      <c r="AG62" s="185"/>
      <c r="AH62" s="185"/>
      <c r="AI62" s="186"/>
      <c r="AK62" s="3">
        <f>SUM(AK25,AK36,AK47)</f>
        <v>0</v>
      </c>
      <c r="AL62" s="9" t="s">
        <v>78</v>
      </c>
    </row>
    <row r="63" spans="1:38" ht="19.5" thickBot="1" x14ac:dyDescent="0.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K63" s="3"/>
    </row>
    <row r="64" spans="1:38" ht="19.5" thickBot="1" x14ac:dyDescent="0.5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4"/>
      <c r="AK64" s="3">
        <v>0</v>
      </c>
      <c r="AL64" s="9" t="s">
        <v>74</v>
      </c>
    </row>
    <row r="65" spans="1:37" x14ac:dyDescent="0.45">
      <c r="A65" s="35" t="str">
        <f>IF(AK62&gt;0,AK65,IF(AK4=3,"",IF(AK21=1,AK66,IF(AK61=0,AK66,AK67))))</f>
        <v/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K65" s="9" t="s">
        <v>85</v>
      </c>
    </row>
    <row r="66" spans="1:37" x14ac:dyDescent="0.4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K66" s="9" t="s">
        <v>86</v>
      </c>
    </row>
    <row r="67" spans="1:37" x14ac:dyDescent="0.45">
      <c r="AK67" s="9" t="s">
        <v>87</v>
      </c>
    </row>
    <row r="69" spans="1:37" x14ac:dyDescent="0.45">
      <c r="AK69" s="9" t="s">
        <v>86</v>
      </c>
    </row>
  </sheetData>
  <sheetProtection password="A9BA" sheet="1" objects="1" scenarios="1" selectLockedCells="1"/>
  <mergeCells count="187">
    <mergeCell ref="F51:J52"/>
    <mergeCell ref="AD50:AG50"/>
    <mergeCell ref="K51:AI52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C47:E52"/>
    <mergeCell ref="F47:I47"/>
    <mergeCell ref="J47:AI47"/>
    <mergeCell ref="F48:I48"/>
    <mergeCell ref="J48:AI48"/>
    <mergeCell ref="F49:I49"/>
    <mergeCell ref="J49:T49"/>
    <mergeCell ref="U49:AC49"/>
    <mergeCell ref="C46:S46"/>
    <mergeCell ref="AD33:AE33"/>
    <mergeCell ref="AD46:AE46"/>
    <mergeCell ref="AG35:AI35"/>
    <mergeCell ref="J39:T39"/>
    <mergeCell ref="U39:AC39"/>
    <mergeCell ref="AD39:AG39"/>
    <mergeCell ref="F40:J41"/>
    <mergeCell ref="K40:AI41"/>
    <mergeCell ref="AG46:AI46"/>
    <mergeCell ref="F37:I37"/>
    <mergeCell ref="J37:AI37"/>
    <mergeCell ref="F38:I38"/>
    <mergeCell ref="J38:T38"/>
    <mergeCell ref="U38:AC38"/>
    <mergeCell ref="AD38:AG38"/>
    <mergeCell ref="AH38:AI39"/>
    <mergeCell ref="V35:W35"/>
    <mergeCell ref="T46:U46"/>
    <mergeCell ref="V46:W46"/>
    <mergeCell ref="X46:Y46"/>
    <mergeCell ref="Z46:AA46"/>
    <mergeCell ref="AB46:AC46"/>
    <mergeCell ref="AD35:AE35"/>
    <mergeCell ref="A60:E62"/>
    <mergeCell ref="J58:Z58"/>
    <mergeCell ref="A42:E43"/>
    <mergeCell ref="F42:AI43"/>
    <mergeCell ref="C36:E41"/>
    <mergeCell ref="F36:I36"/>
    <mergeCell ref="J36:AI36"/>
    <mergeCell ref="AB45:AC45"/>
    <mergeCell ref="AD45:AE45"/>
    <mergeCell ref="AG45:AI45"/>
    <mergeCell ref="AD49:AG49"/>
    <mergeCell ref="AH49:AI50"/>
    <mergeCell ref="F50:I50"/>
    <mergeCell ref="J50:T50"/>
    <mergeCell ref="U50:AC50"/>
    <mergeCell ref="A53:E54"/>
    <mergeCell ref="F53:AI54"/>
    <mergeCell ref="F60:J62"/>
    <mergeCell ref="K60:O62"/>
    <mergeCell ref="P60:T62"/>
    <mergeCell ref="U60:Y62"/>
    <mergeCell ref="Z60:AD62"/>
    <mergeCell ref="AE60:AI62"/>
    <mergeCell ref="A31:E32"/>
    <mergeCell ref="F31:AI32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C33:S33"/>
    <mergeCell ref="T33:U33"/>
    <mergeCell ref="V33:W33"/>
    <mergeCell ref="X33:Y33"/>
    <mergeCell ref="Z33:AA33"/>
    <mergeCell ref="AB33:AC33"/>
    <mergeCell ref="A33:B41"/>
    <mergeCell ref="F39:I39"/>
    <mergeCell ref="C35:S35"/>
    <mergeCell ref="T35:U35"/>
    <mergeCell ref="X35:Y35"/>
    <mergeCell ref="Z35:AA35"/>
    <mergeCell ref="AB35:AC35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65:AI66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</mergeCells>
  <phoneticPr fontId="2"/>
  <conditionalFormatting sqref="AA4:AB4 AD4:AE4 AG4:AH4 V5:AH6 V7:AE9">
    <cfRule type="containsBlanks" dxfId="22" priority="54">
      <formula>LEN(TRIM(V4))=0</formula>
    </cfRule>
  </conditionalFormatting>
  <conditionalFormatting sqref="G11:N11 E12:Q12 V11:AI12 G19:H20 L19:P20 T21:AE21">
    <cfRule type="containsBlanks" dxfId="21" priority="52">
      <formula>LEN(TRIM(E11))=0</formula>
    </cfRule>
  </conditionalFormatting>
  <conditionalFormatting sqref="J25:AI26 J27:T27 T33:AE34 J36:AI37 J38:T38 T44:AE45 J47:AI48 J49:T49 T22:AE23">
    <cfRule type="containsBlanks" dxfId="20" priority="51">
      <formula>LEN(TRIM(J22))=0</formula>
    </cfRule>
  </conditionalFormatting>
  <conditionalFormatting sqref="F31">
    <cfRule type="expression" dxfId="19" priority="48">
      <formula>AG24=""</formula>
    </cfRule>
    <cfRule type="expression" dxfId="18" priority="49">
      <formula>AG24&gt;0</formula>
    </cfRule>
  </conditionalFormatting>
  <conditionalFormatting sqref="F31:AI32">
    <cfRule type="expression" dxfId="17" priority="39">
      <formula>AK31="W"</formula>
    </cfRule>
  </conditionalFormatting>
  <conditionalFormatting sqref="F53 F42">
    <cfRule type="expression" dxfId="16" priority="34">
      <formula>AG35=""</formula>
    </cfRule>
    <cfRule type="expression" dxfId="15" priority="35">
      <formula>AG35&gt;0</formula>
    </cfRule>
  </conditionalFormatting>
  <conditionalFormatting sqref="F53:AI54 F42:AI43">
    <cfRule type="expression" dxfId="14" priority="33">
      <formula>AK42="W"</formula>
    </cfRule>
  </conditionalFormatting>
  <conditionalFormatting sqref="C23:AI30 F31:AI32 C22:AE22">
    <cfRule type="expression" dxfId="13" priority="29">
      <formula>$AK$32=TRUE</formula>
    </cfRule>
  </conditionalFormatting>
  <conditionalFormatting sqref="F42:AI43">
    <cfRule type="expression" dxfId="12" priority="28">
      <formula>$AK$43=TRUE</formula>
    </cfRule>
  </conditionalFormatting>
  <conditionalFormatting sqref="C33:AI41">
    <cfRule type="expression" dxfId="11" priority="25">
      <formula>$AK$43=TRUE</formula>
    </cfRule>
  </conditionalFormatting>
  <conditionalFormatting sqref="F53:AI54">
    <cfRule type="expression" dxfId="10" priority="24">
      <formula>$AK$54=TRUE</formula>
    </cfRule>
  </conditionalFormatting>
  <conditionalFormatting sqref="C44:AI52">
    <cfRule type="expression" dxfId="9" priority="20">
      <formula>$AK$54=TRUE</formula>
    </cfRule>
  </conditionalFormatting>
  <conditionalFormatting sqref="R20:AE20">
    <cfRule type="expression" dxfId="8" priority="9">
      <formula>$L$19="前期"</formula>
    </cfRule>
  </conditionalFormatting>
  <conditionalFormatting sqref="R19:AE19">
    <cfRule type="expression" dxfId="7" priority="8">
      <formula>$L$19="後期"</formula>
    </cfRule>
  </conditionalFormatting>
  <conditionalFormatting sqref="A65:AI66">
    <cfRule type="cellIs" dxfId="6" priority="5" operator="equal">
      <formula>$AK$222</formula>
    </cfRule>
    <cfRule type="cellIs" dxfId="5" priority="6" operator="equal">
      <formula>$AK$221</formula>
    </cfRule>
    <cfRule type="cellIs" dxfId="4" priority="7" operator="equal">
      <formula>$AK$220</formula>
    </cfRule>
    <cfRule type="cellIs" dxfId="3" priority="4" operator="equal">
      <formula>$AK$65</formula>
    </cfRule>
    <cfRule type="cellIs" dxfId="2" priority="3" operator="equal">
      <formula>$AK$67</formula>
    </cfRule>
    <cfRule type="cellIs" dxfId="1" priority="2" operator="equal">
      <formula>$AK$66</formula>
    </cfRule>
  </conditionalFormatting>
  <conditionalFormatting sqref="AF22:AI22">
    <cfRule type="expression" dxfId="0" priority="1">
      <formula>$AK$43=TRUE</formula>
    </cfRule>
  </conditionalFormatting>
  <dataValidations count="2">
    <dataValidation imeMode="off" allowBlank="1" showInputMessage="1" showErrorMessage="1" sqref="AA4:AB4 AD4:AE4 AG4:AH4 G11:N11 V12:AI12 G19:H20 T44:AE46 T33:AE35 T21:AE24"/>
    <dataValidation type="list" allowBlank="1" showInputMessage="1" showErrorMessage="1" sqref="L19:P20">
      <formula1>$AK$15:$AK$17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55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123825</xdr:rowOff>
                  </from>
                  <to>
                    <xdr:col>2</xdr:col>
                    <xdr:colOff>142875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5" name="Option Button 18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6" name="Option Button 19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7" name="Group Box 20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8" name="Option Button 21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9" name="Option Button 22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10" name="Group Box 23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11" name="Check Box 27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123825</xdr:rowOff>
                  </from>
                  <to>
                    <xdr:col>2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12" name="Check Box 32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123825</xdr:rowOff>
                  </from>
                  <to>
                    <xdr:col>2</xdr:col>
                    <xdr:colOff>142875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入力用様式（関数あり）</vt:lpstr>
      <vt:lpstr>'入力用様式（関数あり）'!Print_Area</vt:lpstr>
      <vt:lpstr>'入力用様式（関数あり）'!Print_Titles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2018-08-08T08:06:07Z</dcterms:modified>
</cp:coreProperties>
</file>